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25" i="1" l="1"/>
  <c r="E25" i="1"/>
  <c r="C25" i="1"/>
  <c r="D11" i="1" l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10" i="1"/>
  <c r="D25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10" i="1"/>
  <c r="G11" i="1"/>
  <c r="I11" i="1" s="1"/>
  <c r="G12" i="1"/>
  <c r="I12" i="1" s="1"/>
  <c r="G13" i="1"/>
  <c r="I13" i="1" s="1"/>
  <c r="G14" i="1"/>
  <c r="I14" i="1" s="1"/>
  <c r="G15" i="1"/>
  <c r="I15" i="1" s="1"/>
  <c r="G16" i="1"/>
  <c r="G17" i="1"/>
  <c r="I17" i="1" s="1"/>
  <c r="G18" i="1"/>
  <c r="I18" i="1" s="1"/>
  <c r="J18" i="1" s="1"/>
  <c r="K18" i="1" s="1"/>
  <c r="G19" i="1"/>
  <c r="I19" i="1" s="1"/>
  <c r="G20" i="1"/>
  <c r="I20" i="1" s="1"/>
  <c r="G21" i="1"/>
  <c r="G22" i="1"/>
  <c r="I22" i="1" s="1"/>
  <c r="G23" i="1"/>
  <c r="I23" i="1" s="1"/>
  <c r="G24" i="1"/>
  <c r="J22" i="1" l="1"/>
  <c r="K22" i="1" s="1"/>
  <c r="I24" i="1"/>
  <c r="J24" i="1" s="1"/>
  <c r="K24" i="1" s="1"/>
  <c r="J23" i="1"/>
  <c r="K23" i="1" s="1"/>
  <c r="I21" i="1"/>
  <c r="J21" i="1" s="1"/>
  <c r="K21" i="1" s="1"/>
  <c r="I16" i="1"/>
  <c r="J16" i="1" s="1"/>
  <c r="K16" i="1" s="1"/>
  <c r="J13" i="1"/>
  <c r="K13" i="1" s="1"/>
  <c r="J12" i="1"/>
  <c r="K12" i="1" s="1"/>
  <c r="J11" i="1"/>
  <c r="K11" i="1" s="1"/>
  <c r="H25" i="1"/>
  <c r="J19" i="1"/>
  <c r="K19" i="1" s="1"/>
  <c r="J14" i="1"/>
  <c r="K14" i="1" s="1"/>
  <c r="J17" i="1"/>
  <c r="K17" i="1" s="1"/>
  <c r="J20" i="1"/>
  <c r="K20" i="1" s="1"/>
  <c r="J15" i="1"/>
  <c r="K15" i="1" s="1"/>
  <c r="G10" i="1"/>
  <c r="I10" i="1" l="1"/>
  <c r="G25" i="1"/>
  <c r="I25" i="1" s="1"/>
  <c r="J25" i="1" s="1"/>
  <c r="J10" i="1"/>
  <c r="K10" i="1" s="1"/>
  <c r="K25" i="1" l="1"/>
  <c r="M25" i="1" s="1"/>
  <c r="L20" i="1" l="1"/>
  <c r="L18" i="1"/>
  <c r="L11" i="1"/>
  <c r="L14" i="1"/>
  <c r="L13" i="1"/>
  <c r="L19" i="1"/>
  <c r="L16" i="1"/>
  <c r="L23" i="1"/>
  <c r="L17" i="1"/>
  <c r="L12" i="1"/>
  <c r="L15" i="1"/>
  <c r="L22" i="1"/>
  <c r="L21" i="1"/>
  <c r="L24" i="1"/>
  <c r="L10" i="1"/>
</calcChain>
</file>

<file path=xl/sharedStrings.xml><?xml version="1.0" encoding="utf-8"?>
<sst xmlns="http://schemas.openxmlformats.org/spreadsheetml/2006/main" count="35" uniqueCount="35">
  <si>
    <t xml:space="preserve">РАСЧЕТ </t>
  </si>
  <si>
    <t>Единица измерения: рублей</t>
  </si>
  <si>
    <t>№</t>
  </si>
  <si>
    <t>Наименование учреждения</t>
  </si>
  <si>
    <t>Стипендия академическая</t>
  </si>
  <si>
    <t>Стипендия социальная</t>
  </si>
  <si>
    <t xml:space="preserve">Всего </t>
  </si>
  <si>
    <t>Кол-во    обучающихся</t>
  </si>
  <si>
    <t>Кол-во    сирот</t>
  </si>
  <si>
    <t>Кол-во инвалидов</t>
  </si>
  <si>
    <t>на  2024 год</t>
  </si>
  <si>
    <t>ГБПОУ ПЛ-4</t>
  </si>
  <si>
    <t>ГБПОУ ПУ №5</t>
  </si>
  <si>
    <t>ГБПОУ ВМТ</t>
  </si>
  <si>
    <t>ГБПОУПУ СОПК</t>
  </si>
  <si>
    <t>ГБСУВПОУ Спец ПУ</t>
  </si>
  <si>
    <t>ГБПОУ "СКСТ"</t>
  </si>
  <si>
    <t xml:space="preserve">ГАПОУ СКАТК </t>
  </si>
  <si>
    <t>ИТОГО</t>
  </si>
  <si>
    <t>Стипендия  СПО  (699 руб. в месяц)       (гр.3х699)</t>
  </si>
  <si>
    <t>Стипендия СПО  (1049 руб. в мес.)            (гр.5+гр.6) х1033)</t>
  </si>
  <si>
    <t>Кол-во обучающихся       (гр.3 +гр.5+гр.6)</t>
  </si>
  <si>
    <t>Сумма стипендий  в месяц              (гр.4+ гр.7)</t>
  </si>
  <si>
    <t xml:space="preserve"> потребности на выплату стипендии для организаций  среднего профессионального образования</t>
  </si>
  <si>
    <t>ГБПОУ "СКТМАЛХУ"</t>
  </si>
  <si>
    <t xml:space="preserve">ГБПОУ ММТТ </t>
  </si>
  <si>
    <t>ГБПОУ МАПТ</t>
  </si>
  <si>
    <t>ГБПОУ ЭМК</t>
  </si>
  <si>
    <t>ГБПОУ "ВКЭ"</t>
  </si>
  <si>
    <t>ГБПОУ "ВОДНПТ"</t>
  </si>
  <si>
    <t>ГБПОУ  ТКПД</t>
  </si>
  <si>
    <t>ГАПОУ "СОГТЭК"</t>
  </si>
  <si>
    <t>Сумма стипендии в год (гр.9 х12 мес.)</t>
  </si>
  <si>
    <t>Индексация стипендии в год (гр.10 х12 мес.*1,049)</t>
  </si>
  <si>
    <t xml:space="preserve">ПРИЛОЖЕНИЕ 11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</si>
</sst>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 &quot;"/>
  </numFmts>
  <fonts count="10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3C3C3C"/>
      </right>
      <top style="medium">
        <color indexed="64"/>
      </top>
      <bottom style="thin">
        <color rgb="FF3C3C3C"/>
      </bottom>
      <diagonal/>
    </border>
    <border>
      <left style="thin">
        <color rgb="FF3C3C3C"/>
      </left>
      <right style="thin">
        <color rgb="FF3C3C3C"/>
      </right>
      <top style="medium">
        <color indexed="64"/>
      </top>
      <bottom style="thin">
        <color rgb="FF3C3C3C"/>
      </bottom>
      <diagonal/>
    </border>
    <border>
      <left style="thin">
        <color rgb="FF3C3C3C"/>
      </left>
      <right style="thin">
        <color rgb="FF000000"/>
      </right>
      <top style="medium">
        <color indexed="64"/>
      </top>
      <bottom style="thin">
        <color rgb="FF3C3C3C"/>
      </bottom>
      <diagonal/>
    </border>
    <border>
      <left style="thin">
        <color rgb="FF3C3C3C"/>
      </left>
      <right/>
      <top style="medium">
        <color indexed="64"/>
      </top>
      <bottom style="thin">
        <color rgb="FF3C3C3C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3C3C3C"/>
      </right>
      <top/>
      <bottom/>
      <diagonal/>
    </border>
    <border>
      <left style="thin">
        <color rgb="FF3C3C3C"/>
      </left>
      <right style="thin">
        <color rgb="FF3C3C3C"/>
      </right>
      <top/>
      <bottom/>
      <diagonal/>
    </border>
    <border>
      <left style="thin">
        <color rgb="FF3C3C3C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3C3C3C"/>
      </right>
      <top style="thin">
        <color rgb="FF3C3C3C"/>
      </top>
      <bottom style="medium">
        <color indexed="64"/>
      </bottom>
      <diagonal/>
    </border>
    <border>
      <left style="thin">
        <color rgb="FF3C3C3C"/>
      </left>
      <right style="thin">
        <color rgb="FF3C3C3C"/>
      </right>
      <top style="thin">
        <color rgb="FF3C3C3C"/>
      </top>
      <bottom style="medium">
        <color indexed="64"/>
      </bottom>
      <diagonal/>
    </border>
    <border>
      <left style="thin">
        <color rgb="FF3C3C3C"/>
      </left>
      <right/>
      <top style="thin">
        <color rgb="FF3C3C3C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5" fillId="0" borderId="0" xfId="0" applyFont="1"/>
    <xf numFmtId="164" fontId="5" fillId="0" borderId="0" xfId="0" applyNumberFormat="1" applyFont="1"/>
    <xf numFmtId="0" fontId="2" fillId="0" borderId="0" xfId="0" applyFont="1" applyAlignment="1">
      <alignment vertical="center"/>
    </xf>
    <xf numFmtId="0" fontId="9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3" fontId="5" fillId="0" borderId="0" xfId="0" applyNumberFormat="1" applyFont="1"/>
    <xf numFmtId="0" fontId="5" fillId="2" borderId="2" xfId="0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right" vertical="top"/>
    </xf>
    <xf numFmtId="4" fontId="5" fillId="2" borderId="3" xfId="0" applyNumberFormat="1" applyFont="1" applyFill="1" applyBorder="1" applyAlignment="1">
      <alignment horizontal="right" vertical="top"/>
    </xf>
    <xf numFmtId="164" fontId="5" fillId="2" borderId="1" xfId="0" applyNumberFormat="1" applyFont="1" applyFill="1" applyBorder="1" applyAlignment="1">
      <alignment horizontal="right" vertical="top"/>
    </xf>
    <xf numFmtId="0" fontId="5" fillId="2" borderId="4" xfId="0" applyFont="1" applyFill="1" applyBorder="1" applyAlignment="1">
      <alignment horizontal="left" vertical="top"/>
    </xf>
    <xf numFmtId="3" fontId="5" fillId="0" borderId="5" xfId="0" applyNumberFormat="1" applyFont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4" fontId="2" fillId="0" borderId="0" xfId="0" applyNumberFormat="1" applyFont="1" applyAlignment="1">
      <alignment vertical="center"/>
    </xf>
    <xf numFmtId="4" fontId="9" fillId="0" borderId="0" xfId="0" applyNumberFormat="1" applyFont="1"/>
    <xf numFmtId="0" fontId="5" fillId="2" borderId="13" xfId="0" applyFont="1" applyFill="1" applyBorder="1" applyAlignment="1">
      <alignment horizontal="center" vertical="top"/>
    </xf>
    <xf numFmtId="4" fontId="5" fillId="0" borderId="12" xfId="0" applyNumberFormat="1" applyFont="1" applyBorder="1" applyAlignment="1">
      <alignment vertical="top"/>
    </xf>
    <xf numFmtId="0" fontId="5" fillId="2" borderId="14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 vertical="top"/>
    </xf>
    <xf numFmtId="0" fontId="7" fillId="2" borderId="17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1" fontId="7" fillId="2" borderId="18" xfId="0" applyNumberFormat="1" applyFont="1" applyFill="1" applyBorder="1" applyAlignment="1">
      <alignment horizontal="center"/>
    </xf>
    <xf numFmtId="1" fontId="7" fillId="2" borderId="19" xfId="0" applyNumberFormat="1" applyFont="1" applyFill="1" applyBorder="1" applyAlignment="1">
      <alignment horizontal="center"/>
    </xf>
    <xf numFmtId="1" fontId="7" fillId="2" borderId="20" xfId="0" applyNumberFormat="1" applyFont="1" applyFill="1" applyBorder="1" applyAlignment="1">
      <alignment horizontal="center"/>
    </xf>
    <xf numFmtId="0" fontId="2" fillId="0" borderId="21" xfId="0" applyFont="1" applyBorder="1"/>
    <xf numFmtId="0" fontId="6" fillId="2" borderId="23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wrapText="1"/>
    </xf>
    <xf numFmtId="0" fontId="6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/>
    </xf>
    <xf numFmtId="4" fontId="5" fillId="2" borderId="4" xfId="0" applyNumberFormat="1" applyFont="1" applyFill="1" applyBorder="1" applyAlignment="1">
      <alignment horizontal="right" vertical="top"/>
    </xf>
    <xf numFmtId="3" fontId="5" fillId="2" borderId="4" xfId="0" applyNumberFormat="1" applyFont="1" applyFill="1" applyBorder="1" applyAlignment="1">
      <alignment horizontal="center" vertical="top"/>
    </xf>
    <xf numFmtId="4" fontId="5" fillId="2" borderId="26" xfId="0" applyNumberFormat="1" applyFont="1" applyFill="1" applyBorder="1" applyAlignment="1">
      <alignment horizontal="right" vertical="top"/>
    </xf>
    <xf numFmtId="164" fontId="5" fillId="2" borderId="5" xfId="0" applyNumberFormat="1" applyFont="1" applyFill="1" applyBorder="1" applyAlignment="1">
      <alignment horizontal="right" vertical="top"/>
    </xf>
    <xf numFmtId="4" fontId="5" fillId="0" borderId="27" xfId="0" applyNumberFormat="1" applyFont="1" applyBorder="1" applyAlignment="1">
      <alignment vertical="top"/>
    </xf>
    <xf numFmtId="0" fontId="6" fillId="2" borderId="28" xfId="0" applyFont="1" applyFill="1" applyBorder="1" applyAlignment="1">
      <alignment horizontal="center" vertical="top"/>
    </xf>
    <xf numFmtId="0" fontId="6" fillId="2" borderId="29" xfId="0" applyFont="1" applyFill="1" applyBorder="1" applyAlignment="1">
      <alignment horizontal="left" vertical="top" wrapText="1"/>
    </xf>
    <xf numFmtId="3" fontId="6" fillId="0" borderId="29" xfId="0" applyNumberFormat="1" applyFont="1" applyBorder="1" applyAlignment="1">
      <alignment horizontal="center" vertical="top"/>
    </xf>
    <xf numFmtId="4" fontId="6" fillId="2" borderId="30" xfId="0" applyNumberFormat="1" applyFont="1" applyFill="1" applyBorder="1" applyAlignment="1">
      <alignment horizontal="right" vertical="top"/>
    </xf>
    <xf numFmtId="3" fontId="6" fillId="2" borderId="30" xfId="0" applyNumberFormat="1" applyFont="1" applyFill="1" applyBorder="1" applyAlignment="1">
      <alignment horizontal="center" vertical="top"/>
    </xf>
    <xf numFmtId="4" fontId="6" fillId="2" borderId="31" xfId="0" applyNumberFormat="1" applyFont="1" applyFill="1" applyBorder="1" applyAlignment="1">
      <alignment horizontal="right" vertical="top"/>
    </xf>
    <xf numFmtId="164" fontId="6" fillId="2" borderId="29" xfId="0" applyNumberFormat="1" applyFont="1" applyFill="1" applyBorder="1" applyAlignment="1">
      <alignment horizontal="right" vertical="top"/>
    </xf>
    <xf numFmtId="4" fontId="6" fillId="0" borderId="32" xfId="0" applyNumberFormat="1" applyFont="1" applyBorder="1" applyAlignment="1">
      <alignment vertical="top"/>
    </xf>
    <xf numFmtId="0" fontId="5" fillId="0" borderId="0" xfId="0" applyFont="1" applyAlignment="1">
      <alignment horizontal="center" wrapText="1"/>
    </xf>
    <xf numFmtId="164" fontId="6" fillId="2" borderId="11" xfId="0" applyNumberFormat="1" applyFont="1" applyFill="1" applyBorder="1" applyAlignment="1">
      <alignment horizontal="center" vertical="center" wrapText="1"/>
    </xf>
    <xf numFmtId="164" fontId="6" fillId="2" borderId="16" xfId="0" applyNumberFormat="1" applyFont="1" applyFill="1" applyBorder="1" applyAlignment="1">
      <alignment horizontal="center" vertical="center" wrapText="1"/>
    </xf>
    <xf numFmtId="164" fontId="6" fillId="2" borderId="10" xfId="0" applyNumberFormat="1" applyFont="1" applyFill="1" applyBorder="1" applyAlignment="1">
      <alignment horizontal="center" vertical="center" wrapText="1"/>
    </xf>
    <xf numFmtId="164" fontId="6" fillId="2" borderId="1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5" fillId="2" borderId="6" xfId="0" applyFont="1" applyFill="1" applyBorder="1" applyAlignment="1"/>
    <xf numFmtId="0" fontId="5" fillId="2" borderId="22" xfId="0" applyFont="1" applyFill="1" applyBorder="1" applyAlignment="1"/>
    <xf numFmtId="0" fontId="6" fillId="2" borderId="7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workbookViewId="0">
      <selection activeCell="H12" sqref="H12"/>
    </sheetView>
  </sheetViews>
  <sheetFormatPr defaultColWidth="9.1796875" defaultRowHeight="13" x14ac:dyDescent="0.3"/>
  <cols>
    <col min="1" max="1" width="3.81640625" style="4" customWidth="1"/>
    <col min="2" max="2" width="27.1796875" style="4" customWidth="1"/>
    <col min="3" max="3" width="10.26953125" style="4" customWidth="1"/>
    <col min="4" max="4" width="13.26953125" style="4" customWidth="1"/>
    <col min="5" max="5" width="8.7265625" style="4" customWidth="1"/>
    <col min="6" max="6" width="7.1796875" style="4" customWidth="1"/>
    <col min="7" max="7" width="13.453125" style="4" customWidth="1"/>
    <col min="8" max="8" width="9.7265625" style="4" customWidth="1"/>
    <col min="9" max="9" width="14.453125" style="4" customWidth="1"/>
    <col min="10" max="10" width="13.54296875" style="5" customWidth="1"/>
    <col min="11" max="11" width="12.1796875" style="4" customWidth="1"/>
    <col min="12" max="12" width="14.453125" style="4" hidden="1" customWidth="1"/>
    <col min="13" max="13" width="9.81640625" style="4" hidden="1" customWidth="1"/>
    <col min="14" max="15" width="9.81640625" style="4" customWidth="1"/>
    <col min="16" max="16" width="11.7265625" style="4" customWidth="1"/>
    <col min="17" max="1010" width="9.81640625" style="4" customWidth="1"/>
    <col min="1011" max="1011" width="10.26953125" style="4" customWidth="1"/>
    <col min="1012" max="16384" width="9.1796875" style="4"/>
  </cols>
  <sheetData>
    <row r="1" spans="1:12" ht="86" customHeight="1" x14ac:dyDescent="0.3">
      <c r="I1" s="53" t="s">
        <v>34</v>
      </c>
      <c r="J1" s="53"/>
      <c r="K1" s="53"/>
    </row>
    <row r="2" spans="1:12" ht="14" x14ac:dyDescent="0.3">
      <c r="K2" s="8"/>
    </row>
    <row r="3" spans="1:12" s="1" customFormat="1" ht="17.5" x14ac:dyDescent="0.35">
      <c r="A3" s="58" t="s">
        <v>0</v>
      </c>
      <c r="B3" s="58"/>
      <c r="C3" s="58"/>
      <c r="D3" s="58"/>
      <c r="E3" s="58"/>
      <c r="F3" s="58"/>
      <c r="G3" s="58"/>
      <c r="H3" s="58"/>
      <c r="I3" s="58"/>
      <c r="J3" s="58"/>
    </row>
    <row r="4" spans="1:12" s="1" customFormat="1" ht="17.5" x14ac:dyDescent="0.35">
      <c r="A4" s="59" t="s">
        <v>23</v>
      </c>
      <c r="B4" s="59"/>
      <c r="C4" s="59"/>
      <c r="D4" s="59"/>
      <c r="E4" s="59"/>
      <c r="F4" s="59"/>
      <c r="G4" s="59"/>
      <c r="H4" s="59"/>
      <c r="I4" s="59"/>
      <c r="J4" s="59"/>
    </row>
    <row r="5" spans="1:12" s="1" customFormat="1" ht="17.5" x14ac:dyDescent="0.35">
      <c r="A5" s="59" t="s">
        <v>10</v>
      </c>
      <c r="B5" s="59"/>
      <c r="C5" s="59"/>
      <c r="D5" s="59"/>
      <c r="E5" s="59"/>
      <c r="F5" s="59"/>
      <c r="G5" s="59"/>
      <c r="H5" s="59"/>
      <c r="I5" s="59"/>
      <c r="J5" s="59"/>
    </row>
    <row r="6" spans="1:12" s="1" customFormat="1" ht="16" thickBot="1" x14ac:dyDescent="0.4">
      <c r="A6" s="2"/>
      <c r="B6" s="3"/>
      <c r="C6" s="3"/>
      <c r="D6" s="3"/>
      <c r="E6" s="3"/>
      <c r="F6" s="3"/>
      <c r="G6" s="3"/>
      <c r="H6" s="60" t="s">
        <v>1</v>
      </c>
      <c r="I6" s="60"/>
      <c r="J6" s="60"/>
    </row>
    <row r="7" spans="1:12" s="1" customFormat="1" ht="15" customHeight="1" x14ac:dyDescent="0.35">
      <c r="A7" s="61" t="s">
        <v>2</v>
      </c>
      <c r="B7" s="63" t="s">
        <v>3</v>
      </c>
      <c r="C7" s="65" t="s">
        <v>4</v>
      </c>
      <c r="D7" s="65"/>
      <c r="E7" s="65" t="s">
        <v>5</v>
      </c>
      <c r="F7" s="65"/>
      <c r="G7" s="65"/>
      <c r="H7" s="66" t="s">
        <v>6</v>
      </c>
      <c r="I7" s="67"/>
      <c r="J7" s="56" t="s">
        <v>32</v>
      </c>
      <c r="K7" s="54" t="s">
        <v>33</v>
      </c>
    </row>
    <row r="8" spans="1:12" s="1" customFormat="1" ht="66" thickBot="1" x14ac:dyDescent="0.4">
      <c r="A8" s="62"/>
      <c r="B8" s="64"/>
      <c r="C8" s="34" t="s">
        <v>7</v>
      </c>
      <c r="D8" s="34" t="s">
        <v>19</v>
      </c>
      <c r="E8" s="34" t="s">
        <v>8</v>
      </c>
      <c r="F8" s="34" t="s">
        <v>9</v>
      </c>
      <c r="G8" s="35" t="s">
        <v>20</v>
      </c>
      <c r="H8" s="34" t="s">
        <v>21</v>
      </c>
      <c r="I8" s="36" t="s">
        <v>22</v>
      </c>
      <c r="J8" s="57"/>
      <c r="K8" s="55"/>
    </row>
    <row r="9" spans="1:12" s="1" customFormat="1" ht="14.5" x14ac:dyDescent="0.35">
      <c r="A9" s="28">
        <v>1</v>
      </c>
      <c r="B9" s="29">
        <v>2</v>
      </c>
      <c r="C9" s="30">
        <v>3</v>
      </c>
      <c r="D9" s="30">
        <v>4</v>
      </c>
      <c r="E9" s="30">
        <v>5</v>
      </c>
      <c r="F9" s="30">
        <v>6</v>
      </c>
      <c r="G9" s="30">
        <v>7</v>
      </c>
      <c r="H9" s="30">
        <v>8</v>
      </c>
      <c r="I9" s="31">
        <v>9</v>
      </c>
      <c r="J9" s="32">
        <v>10</v>
      </c>
      <c r="K9" s="33">
        <v>11</v>
      </c>
    </row>
    <row r="10" spans="1:12" s="6" customFormat="1" ht="15" customHeight="1" x14ac:dyDescent="0.35">
      <c r="A10" s="24">
        <v>1</v>
      </c>
      <c r="B10" s="11" t="s">
        <v>30</v>
      </c>
      <c r="C10" s="12">
        <v>322</v>
      </c>
      <c r="D10" s="13">
        <f>C10*699</f>
        <v>225078</v>
      </c>
      <c r="E10" s="12">
        <v>9</v>
      </c>
      <c r="F10" s="12">
        <v>13</v>
      </c>
      <c r="G10" s="13">
        <f>(E10+F10)*1033</f>
        <v>22726</v>
      </c>
      <c r="H10" s="12">
        <f t="shared" ref="H10:H24" si="0">C10+E10+F10</f>
        <v>344</v>
      </c>
      <c r="I10" s="14">
        <f>D10+G10</f>
        <v>247804</v>
      </c>
      <c r="J10" s="15">
        <f t="shared" ref="J10" si="1">I10*12</f>
        <v>2973648</v>
      </c>
      <c r="K10" s="25">
        <f>J10*1.049</f>
        <v>3119356.7519999999</v>
      </c>
      <c r="L10" s="22">
        <f>K10/M25</f>
        <v>2942109.2574216351</v>
      </c>
    </row>
    <row r="11" spans="1:12" s="8" customFormat="1" ht="14.5" x14ac:dyDescent="0.3">
      <c r="A11" s="24">
        <v>2</v>
      </c>
      <c r="B11" s="16" t="s">
        <v>11</v>
      </c>
      <c r="C11" s="17">
        <v>225</v>
      </c>
      <c r="D11" s="13">
        <f t="shared" ref="D11:D24" si="2">C11*699</f>
        <v>157275</v>
      </c>
      <c r="E11" s="17">
        <v>12</v>
      </c>
      <c r="F11" s="17">
        <v>6</v>
      </c>
      <c r="G11" s="13">
        <f t="shared" ref="G11:G24" si="3">(E11+F11)*1033</f>
        <v>18594</v>
      </c>
      <c r="H11" s="12">
        <f t="shared" si="0"/>
        <v>243</v>
      </c>
      <c r="I11" s="14">
        <f t="shared" ref="I11:I25" si="4">D11+G11</f>
        <v>175869</v>
      </c>
      <c r="J11" s="15">
        <f t="shared" ref="J11:J25" si="5">I11*12</f>
        <v>2110428</v>
      </c>
      <c r="K11" s="25">
        <f t="shared" ref="K11:K24" si="6">J11*1.049</f>
        <v>2213838.9720000001</v>
      </c>
      <c r="L11" s="22">
        <f>K11/M25</f>
        <v>2088044.6360570674</v>
      </c>
    </row>
    <row r="12" spans="1:12" s="8" customFormat="1" ht="14.5" x14ac:dyDescent="0.3">
      <c r="A12" s="26">
        <v>3</v>
      </c>
      <c r="B12" s="18" t="s">
        <v>12</v>
      </c>
      <c r="C12" s="19">
        <v>550</v>
      </c>
      <c r="D12" s="13">
        <f t="shared" si="2"/>
        <v>384450</v>
      </c>
      <c r="E12" s="19">
        <v>32</v>
      </c>
      <c r="F12" s="19">
        <v>23</v>
      </c>
      <c r="G12" s="13">
        <f t="shared" si="3"/>
        <v>56815</v>
      </c>
      <c r="H12" s="12">
        <f t="shared" si="0"/>
        <v>605</v>
      </c>
      <c r="I12" s="14">
        <f t="shared" si="4"/>
        <v>441265</v>
      </c>
      <c r="J12" s="15">
        <f t="shared" si="5"/>
        <v>5295180</v>
      </c>
      <c r="K12" s="25">
        <f t="shared" si="6"/>
        <v>5554643.8199999994</v>
      </c>
      <c r="L12" s="22">
        <f>K12/M25</f>
        <v>5239018.9079924366</v>
      </c>
    </row>
    <row r="13" spans="1:12" s="8" customFormat="1" ht="14.5" x14ac:dyDescent="0.3">
      <c r="A13" s="26">
        <v>4</v>
      </c>
      <c r="B13" s="18" t="s">
        <v>13</v>
      </c>
      <c r="C13" s="19">
        <v>400</v>
      </c>
      <c r="D13" s="13">
        <f t="shared" si="2"/>
        <v>279600</v>
      </c>
      <c r="E13" s="19">
        <v>24</v>
      </c>
      <c r="F13" s="19">
        <v>17</v>
      </c>
      <c r="G13" s="13">
        <f t="shared" si="3"/>
        <v>42353</v>
      </c>
      <c r="H13" s="12">
        <f t="shared" si="0"/>
        <v>441</v>
      </c>
      <c r="I13" s="14">
        <f t="shared" si="4"/>
        <v>321953</v>
      </c>
      <c r="J13" s="15">
        <f t="shared" si="5"/>
        <v>3863436</v>
      </c>
      <c r="K13" s="25">
        <f t="shared" si="6"/>
        <v>4052744.3639999996</v>
      </c>
      <c r="L13" s="22">
        <f>K13/M25</f>
        <v>3822460.0965063823</v>
      </c>
    </row>
    <row r="14" spans="1:12" s="8" customFormat="1" ht="14.5" x14ac:dyDescent="0.3">
      <c r="A14" s="26">
        <v>5</v>
      </c>
      <c r="B14" s="18" t="s">
        <v>14</v>
      </c>
      <c r="C14" s="19">
        <v>413</v>
      </c>
      <c r="D14" s="13">
        <f t="shared" si="2"/>
        <v>288687</v>
      </c>
      <c r="E14" s="19">
        <v>10</v>
      </c>
      <c r="F14" s="19">
        <v>20</v>
      </c>
      <c r="G14" s="13">
        <f t="shared" si="3"/>
        <v>30990</v>
      </c>
      <c r="H14" s="12">
        <f t="shared" si="0"/>
        <v>443</v>
      </c>
      <c r="I14" s="14">
        <f t="shared" si="4"/>
        <v>319677</v>
      </c>
      <c r="J14" s="15">
        <f t="shared" si="5"/>
        <v>3836124</v>
      </c>
      <c r="K14" s="25">
        <f t="shared" si="6"/>
        <v>4024094.0759999999</v>
      </c>
      <c r="L14" s="22">
        <f>K14/M25</f>
        <v>3795437.7697082208</v>
      </c>
    </row>
    <row r="15" spans="1:12" s="8" customFormat="1" ht="14.5" x14ac:dyDescent="0.3">
      <c r="A15" s="27">
        <v>6</v>
      </c>
      <c r="B15" s="20" t="s">
        <v>15</v>
      </c>
      <c r="C15" s="19">
        <v>70</v>
      </c>
      <c r="D15" s="13">
        <f t="shared" si="2"/>
        <v>48930</v>
      </c>
      <c r="E15" s="19">
        <v>6</v>
      </c>
      <c r="F15" s="19">
        <v>3</v>
      </c>
      <c r="G15" s="13">
        <f t="shared" si="3"/>
        <v>9297</v>
      </c>
      <c r="H15" s="12">
        <f t="shared" si="0"/>
        <v>79</v>
      </c>
      <c r="I15" s="14">
        <f t="shared" si="4"/>
        <v>58227</v>
      </c>
      <c r="J15" s="15">
        <f t="shared" si="5"/>
        <v>698724</v>
      </c>
      <c r="K15" s="25">
        <f t="shared" si="6"/>
        <v>732961.47599999991</v>
      </c>
      <c r="L15" s="22">
        <f>K15/M25</f>
        <v>691313.27876825852</v>
      </c>
    </row>
    <row r="16" spans="1:12" s="8" customFormat="1" ht="14.5" x14ac:dyDescent="0.3">
      <c r="A16" s="26">
        <v>7</v>
      </c>
      <c r="B16" s="21" t="s">
        <v>25</v>
      </c>
      <c r="C16" s="19">
        <v>498</v>
      </c>
      <c r="D16" s="13">
        <f t="shared" si="2"/>
        <v>348102</v>
      </c>
      <c r="E16" s="19">
        <v>35</v>
      </c>
      <c r="F16" s="19">
        <v>0</v>
      </c>
      <c r="G16" s="13">
        <f t="shared" si="3"/>
        <v>36155</v>
      </c>
      <c r="H16" s="12">
        <f t="shared" si="0"/>
        <v>533</v>
      </c>
      <c r="I16" s="14">
        <f t="shared" si="4"/>
        <v>384257</v>
      </c>
      <c r="J16" s="15">
        <f t="shared" si="5"/>
        <v>4611084</v>
      </c>
      <c r="K16" s="25">
        <f t="shared" si="6"/>
        <v>4837027.1159999995</v>
      </c>
      <c r="L16" s="22">
        <f>K16/M25</f>
        <v>4562178.48351546</v>
      </c>
    </row>
    <row r="17" spans="1:13" s="8" customFormat="1" ht="14.5" x14ac:dyDescent="0.3">
      <c r="A17" s="26">
        <v>8</v>
      </c>
      <c r="B17" s="18" t="s">
        <v>26</v>
      </c>
      <c r="C17" s="19">
        <v>622</v>
      </c>
      <c r="D17" s="13">
        <f t="shared" si="2"/>
        <v>434778</v>
      </c>
      <c r="E17" s="19">
        <v>25</v>
      </c>
      <c r="F17" s="19">
        <v>25</v>
      </c>
      <c r="G17" s="13">
        <f t="shared" si="3"/>
        <v>51650</v>
      </c>
      <c r="H17" s="12">
        <f t="shared" si="0"/>
        <v>672</v>
      </c>
      <c r="I17" s="14">
        <f t="shared" si="4"/>
        <v>486428</v>
      </c>
      <c r="J17" s="15">
        <f t="shared" si="5"/>
        <v>5837136</v>
      </c>
      <c r="K17" s="25">
        <f t="shared" si="6"/>
        <v>6123155.6639999999</v>
      </c>
      <c r="L17" s="22">
        <f>K17/M25</f>
        <v>5775226.8803937426</v>
      </c>
    </row>
    <row r="18" spans="1:13" s="9" customFormat="1" ht="15.75" customHeight="1" x14ac:dyDescent="0.35">
      <c r="A18" s="26">
        <v>9</v>
      </c>
      <c r="B18" s="18" t="s">
        <v>27</v>
      </c>
      <c r="C18" s="19">
        <v>460</v>
      </c>
      <c r="D18" s="13">
        <f t="shared" si="2"/>
        <v>321540</v>
      </c>
      <c r="E18" s="19">
        <v>14</v>
      </c>
      <c r="F18" s="19">
        <v>25</v>
      </c>
      <c r="G18" s="13">
        <f t="shared" si="3"/>
        <v>40287</v>
      </c>
      <c r="H18" s="12">
        <f t="shared" si="0"/>
        <v>499</v>
      </c>
      <c r="I18" s="14">
        <f t="shared" si="4"/>
        <v>361827</v>
      </c>
      <c r="J18" s="15">
        <f t="shared" si="5"/>
        <v>4341924</v>
      </c>
      <c r="K18" s="25">
        <f t="shared" si="6"/>
        <v>4554678.2759999996</v>
      </c>
      <c r="L18" s="22">
        <f>K18/M25</f>
        <v>4295873.2154650362</v>
      </c>
    </row>
    <row r="19" spans="1:13" s="8" customFormat="1" ht="14.5" x14ac:dyDescent="0.3">
      <c r="A19" s="26">
        <v>10</v>
      </c>
      <c r="B19" s="21" t="s">
        <v>28</v>
      </c>
      <c r="C19" s="19">
        <v>764</v>
      </c>
      <c r="D19" s="13">
        <f t="shared" si="2"/>
        <v>534036</v>
      </c>
      <c r="E19" s="19">
        <v>8</v>
      </c>
      <c r="F19" s="19">
        <v>11</v>
      </c>
      <c r="G19" s="13">
        <f t="shared" si="3"/>
        <v>19627</v>
      </c>
      <c r="H19" s="12">
        <f t="shared" si="0"/>
        <v>783</v>
      </c>
      <c r="I19" s="14">
        <f t="shared" si="4"/>
        <v>553663</v>
      </c>
      <c r="J19" s="15">
        <f t="shared" si="5"/>
        <v>6643956</v>
      </c>
      <c r="K19" s="25">
        <f t="shared" si="6"/>
        <v>6969509.8439999996</v>
      </c>
      <c r="L19" s="22">
        <f>K19/M25</f>
        <v>6573489.6845564824</v>
      </c>
    </row>
    <row r="20" spans="1:13" s="8" customFormat="1" ht="14.5" x14ac:dyDescent="0.3">
      <c r="A20" s="26">
        <v>11</v>
      </c>
      <c r="B20" s="18" t="s">
        <v>29</v>
      </c>
      <c r="C20" s="19">
        <v>813</v>
      </c>
      <c r="D20" s="13">
        <f t="shared" si="2"/>
        <v>568287</v>
      </c>
      <c r="E20" s="19">
        <v>30</v>
      </c>
      <c r="F20" s="19">
        <v>30</v>
      </c>
      <c r="G20" s="13">
        <f t="shared" si="3"/>
        <v>61980</v>
      </c>
      <c r="H20" s="12">
        <f t="shared" si="0"/>
        <v>873</v>
      </c>
      <c r="I20" s="14">
        <f t="shared" si="4"/>
        <v>630267</v>
      </c>
      <c r="J20" s="15">
        <f t="shared" si="5"/>
        <v>7563204</v>
      </c>
      <c r="K20" s="25">
        <f t="shared" si="6"/>
        <v>7933800.9959999993</v>
      </c>
      <c r="L20" s="22">
        <f>K20/M25</f>
        <v>7482988.0685838871</v>
      </c>
    </row>
    <row r="21" spans="1:13" s="8" customFormat="1" ht="14.5" x14ac:dyDescent="0.3">
      <c r="A21" s="26">
        <v>12</v>
      </c>
      <c r="B21" s="18" t="s">
        <v>16</v>
      </c>
      <c r="C21" s="19">
        <v>597</v>
      </c>
      <c r="D21" s="13">
        <f t="shared" si="2"/>
        <v>417303</v>
      </c>
      <c r="E21" s="19">
        <v>8</v>
      </c>
      <c r="F21" s="19">
        <v>3</v>
      </c>
      <c r="G21" s="13">
        <f t="shared" si="3"/>
        <v>11363</v>
      </c>
      <c r="H21" s="12">
        <f t="shared" si="0"/>
        <v>608</v>
      </c>
      <c r="I21" s="14">
        <f t="shared" si="4"/>
        <v>428666</v>
      </c>
      <c r="J21" s="15">
        <f t="shared" si="5"/>
        <v>5143992</v>
      </c>
      <c r="K21" s="25">
        <f t="shared" si="6"/>
        <v>5396047.608</v>
      </c>
      <c r="L21" s="22">
        <f>K21/M25</f>
        <v>5089434.4197103465</v>
      </c>
    </row>
    <row r="22" spans="1:13" s="8" customFormat="1" ht="14.5" x14ac:dyDescent="0.3">
      <c r="A22" s="26">
        <v>13</v>
      </c>
      <c r="B22" s="18" t="s">
        <v>24</v>
      </c>
      <c r="C22" s="19">
        <v>277</v>
      </c>
      <c r="D22" s="13">
        <f t="shared" si="2"/>
        <v>193623</v>
      </c>
      <c r="E22" s="19">
        <v>12</v>
      </c>
      <c r="F22" s="19">
        <v>0</v>
      </c>
      <c r="G22" s="13">
        <f t="shared" si="3"/>
        <v>12396</v>
      </c>
      <c r="H22" s="12">
        <f t="shared" si="0"/>
        <v>289</v>
      </c>
      <c r="I22" s="14">
        <f t="shared" si="4"/>
        <v>206019</v>
      </c>
      <c r="J22" s="15">
        <f t="shared" si="5"/>
        <v>2472228</v>
      </c>
      <c r="K22" s="25">
        <f t="shared" si="6"/>
        <v>2593367.1719999998</v>
      </c>
      <c r="L22" s="22">
        <f>K22/M25</f>
        <v>2446007.3570432593</v>
      </c>
    </row>
    <row r="23" spans="1:13" s="8" customFormat="1" ht="14.5" x14ac:dyDescent="0.3">
      <c r="A23" s="26">
        <v>14</v>
      </c>
      <c r="B23" s="18" t="s">
        <v>17</v>
      </c>
      <c r="C23" s="19">
        <v>696</v>
      </c>
      <c r="D23" s="13">
        <f t="shared" si="2"/>
        <v>486504</v>
      </c>
      <c r="E23" s="19">
        <v>40</v>
      </c>
      <c r="F23" s="19">
        <v>0</v>
      </c>
      <c r="G23" s="13">
        <f t="shared" si="3"/>
        <v>41320</v>
      </c>
      <c r="H23" s="12">
        <f t="shared" si="0"/>
        <v>736</v>
      </c>
      <c r="I23" s="14">
        <f t="shared" si="4"/>
        <v>527824</v>
      </c>
      <c r="J23" s="15">
        <f t="shared" si="5"/>
        <v>6333888</v>
      </c>
      <c r="K23" s="25">
        <f t="shared" si="6"/>
        <v>6644248.5119999992</v>
      </c>
      <c r="L23" s="22">
        <f>K23/M25</f>
        <v>6266710.2899441365</v>
      </c>
    </row>
    <row r="24" spans="1:13" s="8" customFormat="1" ht="15" thickBot="1" x14ac:dyDescent="0.35">
      <c r="A24" s="37">
        <v>15</v>
      </c>
      <c r="B24" s="38" t="s">
        <v>31</v>
      </c>
      <c r="C24" s="39">
        <v>1037</v>
      </c>
      <c r="D24" s="40">
        <f t="shared" si="2"/>
        <v>724863</v>
      </c>
      <c r="E24" s="39">
        <v>34</v>
      </c>
      <c r="F24" s="39">
        <v>25</v>
      </c>
      <c r="G24" s="40">
        <f t="shared" si="3"/>
        <v>60947</v>
      </c>
      <c r="H24" s="41">
        <f t="shared" si="0"/>
        <v>1096</v>
      </c>
      <c r="I24" s="42">
        <f t="shared" si="4"/>
        <v>785810</v>
      </c>
      <c r="J24" s="43">
        <f t="shared" si="5"/>
        <v>9429720</v>
      </c>
      <c r="K24" s="44">
        <f t="shared" si="6"/>
        <v>9891776.2799999993</v>
      </c>
      <c r="L24" s="22">
        <f>K24/M25</f>
        <v>9329707.6543336455</v>
      </c>
    </row>
    <row r="25" spans="1:13" s="7" customFormat="1" ht="14.5" thickBot="1" x14ac:dyDescent="0.35">
      <c r="A25" s="45"/>
      <c r="B25" s="46" t="s">
        <v>18</v>
      </c>
      <c r="C25" s="47">
        <f t="shared" ref="C25:H25" si="7">SUM(C10:C24)</f>
        <v>7744</v>
      </c>
      <c r="D25" s="48">
        <f t="shared" si="7"/>
        <v>5413056</v>
      </c>
      <c r="E25" s="47">
        <f t="shared" si="7"/>
        <v>299</v>
      </c>
      <c r="F25" s="47">
        <f t="shared" si="7"/>
        <v>201</v>
      </c>
      <c r="G25" s="48">
        <f t="shared" si="7"/>
        <v>516500</v>
      </c>
      <c r="H25" s="49">
        <f t="shared" si="7"/>
        <v>8244</v>
      </c>
      <c r="I25" s="50">
        <f t="shared" si="4"/>
        <v>5929556</v>
      </c>
      <c r="J25" s="51">
        <f t="shared" si="5"/>
        <v>71154672</v>
      </c>
      <c r="K25" s="52">
        <f>SUM(K10:K24)</f>
        <v>74641250.928000003</v>
      </c>
      <c r="L25" s="23">
        <v>70400000</v>
      </c>
      <c r="M25" s="7">
        <f>K25/L25</f>
        <v>1.060245041590909</v>
      </c>
    </row>
    <row r="27" spans="1:13" x14ac:dyDescent="0.3">
      <c r="H27" s="10"/>
    </row>
  </sheetData>
  <mergeCells count="12">
    <mergeCell ref="I1:K1"/>
    <mergeCell ref="K7:K8"/>
    <mergeCell ref="J7:J8"/>
    <mergeCell ref="A3:J3"/>
    <mergeCell ref="A4:J4"/>
    <mergeCell ref="A5:J5"/>
    <mergeCell ref="H6:J6"/>
    <mergeCell ref="A7:A8"/>
    <mergeCell ref="B7:B8"/>
    <mergeCell ref="C7:D7"/>
    <mergeCell ref="E7:G7"/>
    <mergeCell ref="H7:I7"/>
  </mergeCells>
  <pageMargins left="0.7" right="0.7" top="0.75" bottom="0.75" header="0.3" footer="0.3"/>
  <pageSetup paperSize="9" scale="9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2023-10-23T11:11:28Z</dcterms:modified>
</cp:coreProperties>
</file>